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900" windowHeight="12255"/>
  </bookViews>
  <sheets>
    <sheet name="resum" sheetId="2" r:id="rId1"/>
    <sheet name="Noms d'empreses" sheetId="1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339" i="2" l="1"/>
  <c r="C334" i="2" s="1"/>
  <c r="C45" i="2" l="1"/>
  <c r="C155" i="2" l="1"/>
  <c r="C151" i="2" s="1"/>
  <c r="C26" i="2"/>
  <c r="C111" i="2" l="1"/>
  <c r="C93" i="2"/>
  <c r="C94" i="2"/>
  <c r="C28" i="2"/>
  <c r="C107" i="2"/>
  <c r="C19" i="2" l="1"/>
  <c r="C109" i="2"/>
  <c r="C8" i="2"/>
  <c r="C319" i="2"/>
  <c r="C313" i="2"/>
  <c r="C133" i="2"/>
  <c r="C126" i="2" s="1"/>
  <c r="C264" i="2"/>
  <c r="C260" i="2" s="1"/>
  <c r="C332" i="2"/>
  <c r="C327" i="2" s="1"/>
  <c r="C325" i="2"/>
  <c r="C321" i="2" s="1"/>
  <c r="C306" i="2"/>
  <c r="C302" i="2" s="1"/>
  <c r="C300" i="2"/>
  <c r="C296" i="2" s="1"/>
  <c r="C294" i="2"/>
  <c r="C290" i="2" s="1"/>
  <c r="C288" i="2"/>
  <c r="C284" i="2" s="1"/>
  <c r="C282" i="2"/>
  <c r="C278" i="2" s="1"/>
  <c r="C276" i="2"/>
  <c r="C272" i="2" s="1"/>
  <c r="C270" i="2"/>
  <c r="C266" i="2" s="1"/>
  <c r="C258" i="2"/>
  <c r="C253" i="2" s="1"/>
  <c r="C251" i="2"/>
  <c r="C246" i="2" s="1"/>
  <c r="C244" i="2"/>
  <c r="C239" i="2" s="1"/>
  <c r="C235" i="2"/>
  <c r="C237" i="2" s="1"/>
  <c r="C233" i="2" s="1"/>
  <c r="C227" i="2"/>
  <c r="C231" i="2" s="1"/>
  <c r="C225" i="2" s="1"/>
  <c r="C221" i="2"/>
  <c r="C223" i="2" s="1"/>
  <c r="C219" i="2" s="1"/>
  <c r="C214" i="2"/>
  <c r="C217" i="2" s="1"/>
  <c r="C212" i="2" s="1"/>
  <c r="C208" i="2"/>
  <c r="C210" i="2" s="1"/>
  <c r="C204" i="2"/>
  <c r="C198" i="2" s="1"/>
  <c r="C191" i="2"/>
  <c r="C196" i="2" s="1"/>
  <c r="C189" i="2" s="1"/>
  <c r="C183" i="2"/>
  <c r="C187" i="2" s="1"/>
  <c r="C181" i="2" s="1"/>
  <c r="C179" i="2"/>
  <c r="C174" i="2" s="1"/>
  <c r="C168" i="2"/>
  <c r="C172" i="2" s="1"/>
  <c r="C166" i="2" s="1"/>
  <c r="C159" i="2"/>
  <c r="C164" i="2" s="1"/>
  <c r="C157" i="2" s="1"/>
  <c r="C149" i="2"/>
  <c r="C143" i="2" s="1"/>
  <c r="C141" i="2"/>
  <c r="C135" i="2" s="1"/>
  <c r="C117" i="2"/>
  <c r="C118" i="2"/>
  <c r="C100" i="2"/>
  <c r="C101" i="2"/>
  <c r="C103" i="2"/>
  <c r="C102" i="2"/>
  <c r="C72" i="2"/>
  <c r="C52" i="2"/>
  <c r="C6" i="2"/>
  <c r="C7" i="2"/>
  <c r="C90" i="2"/>
  <c r="C96" i="2" s="1"/>
  <c r="C88" i="2" s="1"/>
  <c r="C86" i="2"/>
  <c r="C81" i="2" s="1"/>
  <c r="C63" i="2"/>
  <c r="C68" i="2" s="1"/>
  <c r="C61" i="2" s="1"/>
  <c r="C48" i="2"/>
  <c r="C42" i="2" s="1"/>
  <c r="C32" i="2"/>
  <c r="C59" i="2" l="1"/>
  <c r="C50" i="2" s="1"/>
  <c r="C40" i="2"/>
  <c r="C30" i="2" s="1"/>
  <c r="C79" i="2"/>
  <c r="C70" i="2" s="1"/>
  <c r="C113" i="2"/>
  <c r="C98" i="2" s="1"/>
  <c r="C124" i="2"/>
  <c r="C115" i="2" s="1"/>
  <c r="C17" i="2"/>
  <c r="C4" i="2" s="1"/>
  <c r="C308" i="2" l="1"/>
  <c r="C342" i="2" s="1"/>
  <c r="C315" i="2"/>
</calcChain>
</file>

<file path=xl/sharedStrings.xml><?xml version="1.0" encoding="utf-8"?>
<sst xmlns="http://schemas.openxmlformats.org/spreadsheetml/2006/main" count="227" uniqueCount="63">
  <si>
    <t>Canal Taronja SL</t>
  </si>
  <si>
    <t>Edicions Intercomarcals SA - Regió7</t>
  </si>
  <si>
    <t>Pere Fontanals Bosch - Nació Manresa</t>
  </si>
  <si>
    <t>Sanars Divers Tramunt SL - Cat Catalogne</t>
  </si>
  <si>
    <t>Godo Estratègies SLU - RAC 1</t>
  </si>
  <si>
    <t>TotOci Catalunya Central SL  - Revista Tot Oci</t>
  </si>
  <si>
    <t xml:space="preserve">Associació Cultural el Pou de la Gallina - Revista el Pou de la Gallina </t>
  </si>
  <si>
    <t>Jaume Mayor Martínez - Revista Araesport</t>
  </si>
  <si>
    <t>Gustavo Adolfo Carrasco Santana - Xiulet Final</t>
  </si>
  <si>
    <t>M Immaculada Clarena Boix - Revista Dovella</t>
  </si>
  <si>
    <t>Statement City SL - 40 Principals-Cadena Ser-Cadena Dial i 40 Clàssics</t>
  </si>
  <si>
    <t>Youcom Publicitat SL - Manresadiari.cat</t>
  </si>
  <si>
    <t>Youcom Publicitat SL-Stylfim i StylClàssics</t>
  </si>
  <si>
    <t>Taelus SL - Revista Freqüència</t>
  </si>
  <si>
    <t>Joan Puigcorbé Garcia - Revista el Divendres</t>
  </si>
  <si>
    <t>RESUM CAMPANYES DE PUBLICTAT 2020</t>
  </si>
  <si>
    <t>LLUM -AIXADA</t>
  </si>
  <si>
    <t>Total</t>
  </si>
  <si>
    <t>CAMPI QUI JUGUI</t>
  </si>
  <si>
    <t xml:space="preserve">Total </t>
  </si>
  <si>
    <t>LLENGUATGE NO SEXISTA</t>
  </si>
  <si>
    <t>CAMPANYA DE NADAL</t>
  </si>
  <si>
    <t>TOCATS DE LLETRA</t>
  </si>
  <si>
    <t>PAM 2020-2023</t>
  </si>
  <si>
    <t>FESTA MAJOR</t>
  </si>
  <si>
    <t>PROMOCIÓ BUS URBÀ</t>
  </si>
  <si>
    <t>CAMPANYA RESIDUS - RESIDUS ZERO</t>
  </si>
  <si>
    <t>Gestió de Publicitat Urbana</t>
  </si>
  <si>
    <t>Edicions Intercomarcals SA - Regió7.cat</t>
  </si>
  <si>
    <t>TRUCANT AL 010 MILLOR</t>
  </si>
  <si>
    <t xml:space="preserve">FESTA DEL RIU </t>
  </si>
  <si>
    <t>FiRA SANTA LLUCIA</t>
  </si>
  <si>
    <t>FIRA VIBA</t>
  </si>
  <si>
    <t xml:space="preserve">MEDITERRÀNIA </t>
  </si>
  <si>
    <t>ESTIMA LA NIT</t>
  </si>
  <si>
    <t>SONS DEL CAMÍ</t>
  </si>
  <si>
    <t>CASAL ESPORTIU</t>
  </si>
  <si>
    <t>CARRER DEL BALÇ</t>
  </si>
  <si>
    <t>FESTA DEL TOMÀQUET</t>
  </si>
  <si>
    <t>FESTES DE SANT IGNASI</t>
  </si>
  <si>
    <t>AGENDA 2030</t>
  </si>
  <si>
    <t>COSMOGRAF</t>
  </si>
  <si>
    <t>SERVEI MENJAR A DOMICILI</t>
  </si>
  <si>
    <t>PRODUCTES LOCALS</t>
  </si>
  <si>
    <t>EXPOSCIÓ ELOGI DEL MALENTÈS</t>
  </si>
  <si>
    <t>LA VOLTA DEL CENTENARI</t>
  </si>
  <si>
    <t>ESCALFA QUE SURTS</t>
  </si>
  <si>
    <t>JORNADES PORTES OBERTES - ENSENYAMENT</t>
  </si>
  <si>
    <t>ESTIU JOVE</t>
  </si>
  <si>
    <t>MANRESA TURISME</t>
  </si>
  <si>
    <t>SETMANA JOCS AL CARRER</t>
  </si>
  <si>
    <t>EXPOSICIÓ AGUSTÍ PENADÈS</t>
  </si>
  <si>
    <t>DIA INTERNACIONAL GENT GRAN</t>
  </si>
  <si>
    <t>CAMPUS ESTIU</t>
  </si>
  <si>
    <t>MANRESA INSPIRA</t>
  </si>
  <si>
    <t xml:space="preserve">PARTICIPACIÓ CIUTADANA </t>
  </si>
  <si>
    <t>COMERÇ VIU - CARRERS VIUS</t>
  </si>
  <si>
    <t>PREVENCIÓ - MESURES DIVERSES COVID</t>
  </si>
  <si>
    <t>CARNESTOLTES</t>
  </si>
  <si>
    <t>QUINZE VINT-I-DOS</t>
  </si>
  <si>
    <t>CEMENTIRI - TOTS SANTS</t>
  </si>
  <si>
    <t>TOTAL CAMPANYES</t>
  </si>
  <si>
    <t>SANT JORDI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</si>
</sst>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6"/>
      <color theme="0"/>
      <name val="Book Antiqua"/>
      <family val="1"/>
    </font>
    <font>
      <b/>
      <sz val="11"/>
      <color theme="0"/>
      <name val="Book Antiqua"/>
      <family val="1"/>
    </font>
    <font>
      <sz val="11"/>
      <name val="Book Antiqua"/>
      <family val="1"/>
    </font>
    <font>
      <sz val="11"/>
      <color theme="1"/>
      <name val="Book Antiqua"/>
      <family val="1"/>
    </font>
    <font>
      <sz val="11"/>
      <color theme="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 applyAlignment="1">
      <alignment vertical="center" shrinkToFit="1"/>
    </xf>
    <xf numFmtId="0" fontId="0" fillId="0" borderId="0" xfId="0" applyAlignment="1"/>
    <xf numFmtId="0" fontId="2" fillId="0" borderId="0" xfId="0" applyFont="1"/>
    <xf numFmtId="4" fontId="4" fillId="2" borderId="3" xfId="0" applyNumberFormat="1" applyFont="1" applyFill="1" applyBorder="1" applyAlignment="1"/>
    <xf numFmtId="0" fontId="5" fillId="0" borderId="0" xfId="0" applyFont="1" applyFill="1" applyBorder="1" applyAlignment="1">
      <alignment vertical="center" shrinkToFit="1"/>
    </xf>
    <xf numFmtId="0" fontId="6" fillId="0" borderId="0" xfId="0" applyFont="1" applyBorder="1"/>
    <xf numFmtId="4" fontId="6" fillId="0" borderId="0" xfId="0" applyNumberFormat="1" applyFont="1" applyBorder="1"/>
    <xf numFmtId="0" fontId="6" fillId="0" borderId="0" xfId="0" applyFont="1"/>
    <xf numFmtId="4" fontId="6" fillId="0" borderId="0" xfId="0" applyNumberFormat="1" applyFont="1"/>
    <xf numFmtId="0" fontId="5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" fontId="6" fillId="0" borderId="0" xfId="0" applyNumberFormat="1" applyFont="1" applyFill="1" applyBorder="1"/>
    <xf numFmtId="4" fontId="7" fillId="2" borderId="3" xfId="0" applyNumberFormat="1" applyFont="1" applyFill="1" applyBorder="1" applyAlignment="1"/>
    <xf numFmtId="4" fontId="4" fillId="2" borderId="6" xfId="0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2"/>
  <sheetViews>
    <sheetView tabSelected="1" topLeftCell="A314" zoomScale="145" zoomScaleNormal="145" workbookViewId="0">
      <selection activeCell="B337" sqref="B337"/>
    </sheetView>
  </sheetViews>
  <sheetFormatPr baseColWidth="10" defaultRowHeight="16.5" x14ac:dyDescent="0.3"/>
  <cols>
    <col min="1" max="1" width="47.28515625" style="8" customWidth="1"/>
    <col min="2" max="2" width="17.140625" style="8" customWidth="1"/>
    <col min="3" max="3" width="16.85546875" style="9" customWidth="1"/>
  </cols>
  <sheetData>
    <row r="2" spans="1:4" ht="26.25" customHeight="1" x14ac:dyDescent="0.3">
      <c r="A2" s="19" t="s">
        <v>15</v>
      </c>
      <c r="B2" s="20"/>
      <c r="C2" s="21"/>
      <c r="D2" s="2"/>
    </row>
    <row r="4" spans="1:4" ht="15" x14ac:dyDescent="0.25">
      <c r="A4" s="17" t="s">
        <v>16</v>
      </c>
      <c r="B4" s="18"/>
      <c r="C4" s="4">
        <f>C17</f>
        <v>15278.310000000001</v>
      </c>
    </row>
    <row r="6" spans="1:4" x14ac:dyDescent="0.3">
      <c r="A6" s="5" t="s">
        <v>1</v>
      </c>
      <c r="B6" s="6"/>
      <c r="C6" s="7">
        <f>4597.79-774.8-774</f>
        <v>3048.99</v>
      </c>
    </row>
    <row r="7" spans="1:4" x14ac:dyDescent="0.3">
      <c r="A7" s="5" t="s">
        <v>28</v>
      </c>
      <c r="C7" s="9">
        <f>774.8+774</f>
        <v>1548.8</v>
      </c>
    </row>
    <row r="8" spans="1:4" x14ac:dyDescent="0.3">
      <c r="A8" s="5" t="s">
        <v>2</v>
      </c>
      <c r="B8" s="6"/>
      <c r="C8" s="7">
        <f>907.5+1210</f>
        <v>2117.5</v>
      </c>
    </row>
    <row r="9" spans="1:4" x14ac:dyDescent="0.3">
      <c r="A9" s="5" t="s">
        <v>4</v>
      </c>
      <c r="B9" s="6"/>
      <c r="C9" s="7">
        <v>1996.5</v>
      </c>
    </row>
    <row r="10" spans="1:4" x14ac:dyDescent="0.3">
      <c r="A10" s="5" t="s">
        <v>5</v>
      </c>
      <c r="B10" s="6"/>
      <c r="C10" s="7">
        <v>968</v>
      </c>
    </row>
    <row r="11" spans="1:4" x14ac:dyDescent="0.3">
      <c r="A11" s="5" t="s">
        <v>13</v>
      </c>
      <c r="B11" s="6"/>
      <c r="C11" s="7">
        <v>726</v>
      </c>
    </row>
    <row r="12" spans="1:4" x14ac:dyDescent="0.3">
      <c r="A12" s="5" t="s">
        <v>3</v>
      </c>
      <c r="B12" s="6"/>
      <c r="C12" s="7">
        <v>1976.33</v>
      </c>
    </row>
    <row r="13" spans="1:4" x14ac:dyDescent="0.3">
      <c r="A13" s="5" t="s">
        <v>14</v>
      </c>
      <c r="B13" s="6"/>
      <c r="C13" s="7">
        <v>477.95</v>
      </c>
    </row>
    <row r="14" spans="1:4" x14ac:dyDescent="0.3">
      <c r="A14" s="5" t="s">
        <v>10</v>
      </c>
      <c r="C14" s="9">
        <v>966.24</v>
      </c>
    </row>
    <row r="15" spans="1:4" x14ac:dyDescent="0.3">
      <c r="A15" s="1" t="s">
        <v>0</v>
      </c>
      <c r="C15" s="9">
        <v>1452</v>
      </c>
    </row>
    <row r="16" spans="1:4" x14ac:dyDescent="0.3">
      <c r="B16" s="3"/>
    </row>
    <row r="17" spans="1:3" x14ac:dyDescent="0.3">
      <c r="A17" s="10" t="s">
        <v>17</v>
      </c>
      <c r="B17" s="6"/>
      <c r="C17" s="7">
        <f>SUM(C6:C16)</f>
        <v>15278.310000000001</v>
      </c>
    </row>
    <row r="19" spans="1:3" ht="15" x14ac:dyDescent="0.25">
      <c r="A19" s="17" t="s">
        <v>18</v>
      </c>
      <c r="B19" s="18"/>
      <c r="C19" s="4">
        <f>C28</f>
        <v>3104.7000000000003</v>
      </c>
    </row>
    <row r="21" spans="1:3" x14ac:dyDescent="0.3">
      <c r="A21" s="1" t="s">
        <v>0</v>
      </c>
      <c r="C21" s="9">
        <v>1452</v>
      </c>
    </row>
    <row r="22" spans="1:3" x14ac:dyDescent="0.3">
      <c r="A22" s="5" t="s">
        <v>1</v>
      </c>
      <c r="B22" s="11"/>
      <c r="C22" s="7">
        <v>617.82000000000005</v>
      </c>
    </row>
    <row r="23" spans="1:3" x14ac:dyDescent="0.3">
      <c r="A23" s="5" t="s">
        <v>11</v>
      </c>
      <c r="B23" s="11"/>
      <c r="C23" s="7">
        <v>143.75</v>
      </c>
    </row>
    <row r="24" spans="1:3" x14ac:dyDescent="0.3">
      <c r="A24" s="5" t="s">
        <v>12</v>
      </c>
      <c r="B24" s="11"/>
      <c r="C24" s="7">
        <v>643.5</v>
      </c>
    </row>
    <row r="25" spans="1:3" x14ac:dyDescent="0.3">
      <c r="A25" s="5" t="s">
        <v>2</v>
      </c>
      <c r="C25" s="9">
        <v>1028.5</v>
      </c>
    </row>
    <row r="26" spans="1:3" x14ac:dyDescent="0.3">
      <c r="A26" s="5" t="s">
        <v>10</v>
      </c>
      <c r="C26" s="9">
        <f>141.04+530.09</f>
        <v>671.13</v>
      </c>
    </row>
    <row r="27" spans="1:3" x14ac:dyDescent="0.3">
      <c r="A27" s="5"/>
    </row>
    <row r="28" spans="1:3" x14ac:dyDescent="0.3">
      <c r="A28" s="12" t="s">
        <v>19</v>
      </c>
      <c r="B28" s="6"/>
      <c r="C28" s="7">
        <f>SUM(C22:C26)</f>
        <v>3104.7000000000003</v>
      </c>
    </row>
    <row r="30" spans="1:3" ht="15" x14ac:dyDescent="0.25">
      <c r="A30" s="17" t="s">
        <v>20</v>
      </c>
      <c r="B30" s="18"/>
      <c r="C30" s="4">
        <f>C40</f>
        <v>3879.5699999999997</v>
      </c>
    </row>
    <row r="32" spans="1:3" x14ac:dyDescent="0.3">
      <c r="A32" s="5" t="s">
        <v>1</v>
      </c>
      <c r="B32" s="6"/>
      <c r="C32" s="7">
        <f>253.52+256.34+354.93+256.34+354.93</f>
        <v>1476.06</v>
      </c>
    </row>
    <row r="33" spans="1:3" x14ac:dyDescent="0.3">
      <c r="A33" s="5" t="s">
        <v>6</v>
      </c>
      <c r="B33" s="6"/>
      <c r="C33" s="7">
        <v>321.62</v>
      </c>
    </row>
    <row r="34" spans="1:3" x14ac:dyDescent="0.3">
      <c r="A34" s="5" t="s">
        <v>7</v>
      </c>
      <c r="B34" s="6"/>
      <c r="C34" s="7">
        <v>242</v>
      </c>
    </row>
    <row r="35" spans="1:3" x14ac:dyDescent="0.3">
      <c r="A35" s="5" t="s">
        <v>13</v>
      </c>
      <c r="B35" s="6"/>
      <c r="C35" s="7">
        <v>726</v>
      </c>
    </row>
    <row r="36" spans="1:3" x14ac:dyDescent="0.3">
      <c r="A36" s="5" t="s">
        <v>11</v>
      </c>
      <c r="B36" s="6"/>
      <c r="C36" s="7">
        <v>177.56</v>
      </c>
    </row>
    <row r="37" spans="1:3" x14ac:dyDescent="0.3">
      <c r="A37" s="5" t="s">
        <v>12</v>
      </c>
      <c r="C37" s="9">
        <v>614.25</v>
      </c>
    </row>
    <row r="38" spans="1:3" x14ac:dyDescent="0.3">
      <c r="A38" s="5" t="s">
        <v>10</v>
      </c>
      <c r="B38" s="6"/>
      <c r="C38" s="7">
        <v>322.08</v>
      </c>
    </row>
    <row r="39" spans="1:3" x14ac:dyDescent="0.3">
      <c r="A39" s="5"/>
      <c r="B39" s="6"/>
      <c r="C39" s="7"/>
    </row>
    <row r="40" spans="1:3" x14ac:dyDescent="0.3">
      <c r="A40" s="12" t="s">
        <v>17</v>
      </c>
      <c r="B40" s="6"/>
      <c r="C40" s="7">
        <f>SUM(C32:C38)</f>
        <v>3879.5699999999997</v>
      </c>
    </row>
    <row r="42" spans="1:3" ht="15" x14ac:dyDescent="0.25">
      <c r="A42" s="17" t="s">
        <v>21</v>
      </c>
      <c r="B42" s="18"/>
      <c r="C42" s="4">
        <f>C48</f>
        <v>9506.32</v>
      </c>
    </row>
    <row r="44" spans="1:3" x14ac:dyDescent="0.3">
      <c r="A44" s="5" t="s">
        <v>1</v>
      </c>
      <c r="B44" s="6"/>
      <c r="C44" s="7">
        <v>7267.82</v>
      </c>
    </row>
    <row r="45" spans="1:3" x14ac:dyDescent="0.3">
      <c r="A45" s="5" t="s">
        <v>0</v>
      </c>
      <c r="B45" s="6"/>
      <c r="C45" s="7">
        <f>786.5+1452</f>
        <v>2238.5</v>
      </c>
    </row>
    <row r="46" spans="1:3" x14ac:dyDescent="0.3">
      <c r="A46" s="5" t="s">
        <v>10</v>
      </c>
      <c r="B46" s="6"/>
      <c r="C46" s="7">
        <v>483.12</v>
      </c>
    </row>
    <row r="47" spans="1:3" x14ac:dyDescent="0.3">
      <c r="A47" s="5"/>
      <c r="B47" s="6"/>
      <c r="C47" s="7"/>
    </row>
    <row r="48" spans="1:3" x14ac:dyDescent="0.3">
      <c r="A48" s="12" t="s">
        <v>17</v>
      </c>
      <c r="B48" s="6"/>
      <c r="C48" s="7">
        <f>SUM(C44:C45)</f>
        <v>9506.32</v>
      </c>
    </row>
    <row r="50" spans="1:3" ht="15" x14ac:dyDescent="0.25">
      <c r="A50" s="17" t="s">
        <v>22</v>
      </c>
      <c r="B50" s="18"/>
      <c r="C50" s="4">
        <f>C59</f>
        <v>4412.08</v>
      </c>
    </row>
    <row r="52" spans="1:3" x14ac:dyDescent="0.3">
      <c r="A52" s="5" t="s">
        <v>1</v>
      </c>
      <c r="B52" s="11"/>
      <c r="C52" s="7">
        <f>174.24+526.4+526.4</f>
        <v>1227.04</v>
      </c>
    </row>
    <row r="53" spans="1:3" x14ac:dyDescent="0.3">
      <c r="A53" s="5" t="s">
        <v>28</v>
      </c>
      <c r="B53" s="11"/>
      <c r="C53" s="9">
        <v>683.64</v>
      </c>
    </row>
    <row r="54" spans="1:3" x14ac:dyDescent="0.3">
      <c r="A54" s="5" t="s">
        <v>6</v>
      </c>
      <c r="B54" s="11"/>
      <c r="C54" s="7">
        <v>566.28</v>
      </c>
    </row>
    <row r="55" spans="1:3" x14ac:dyDescent="0.3">
      <c r="A55" s="5" t="s">
        <v>13</v>
      </c>
      <c r="B55" s="11"/>
      <c r="C55" s="7">
        <v>726</v>
      </c>
    </row>
    <row r="56" spans="1:3" x14ac:dyDescent="0.3">
      <c r="A56" s="5" t="s">
        <v>2</v>
      </c>
      <c r="B56" s="11"/>
      <c r="C56" s="9">
        <v>726</v>
      </c>
    </row>
    <row r="57" spans="1:3" x14ac:dyDescent="0.3">
      <c r="A57" s="5" t="s">
        <v>10</v>
      </c>
      <c r="B57" s="11"/>
      <c r="C57" s="9">
        <v>483.12</v>
      </c>
    </row>
    <row r="58" spans="1:3" x14ac:dyDescent="0.3">
      <c r="A58" s="5"/>
      <c r="B58" s="11"/>
    </row>
    <row r="59" spans="1:3" x14ac:dyDescent="0.3">
      <c r="A59" s="13" t="s">
        <v>17</v>
      </c>
      <c r="C59" s="9">
        <f>SUM(C52:C57)</f>
        <v>4412.08</v>
      </c>
    </row>
    <row r="61" spans="1:3" ht="15" x14ac:dyDescent="0.25">
      <c r="A61" s="17" t="s">
        <v>23</v>
      </c>
      <c r="B61" s="18"/>
      <c r="C61" s="4">
        <f>C68</f>
        <v>2955.48</v>
      </c>
    </row>
    <row r="63" spans="1:3" x14ac:dyDescent="0.3">
      <c r="A63" s="5" t="s">
        <v>1</v>
      </c>
      <c r="B63" s="6"/>
      <c r="C63" s="7">
        <f>174.24+174.24+174.24+174.24</f>
        <v>696.96</v>
      </c>
    </row>
    <row r="64" spans="1:3" x14ac:dyDescent="0.3">
      <c r="A64" s="5" t="s">
        <v>6</v>
      </c>
      <c r="B64" s="6"/>
      <c r="C64" s="7">
        <v>566.28</v>
      </c>
    </row>
    <row r="65" spans="1:3" x14ac:dyDescent="0.3">
      <c r="A65" s="5" t="s">
        <v>13</v>
      </c>
      <c r="B65" s="6"/>
      <c r="C65" s="7">
        <v>726</v>
      </c>
    </row>
    <row r="66" spans="1:3" x14ac:dyDescent="0.3">
      <c r="A66" s="5" t="s">
        <v>10</v>
      </c>
      <c r="C66" s="9">
        <v>966.24</v>
      </c>
    </row>
    <row r="67" spans="1:3" x14ac:dyDescent="0.3">
      <c r="A67" s="5"/>
    </row>
    <row r="68" spans="1:3" x14ac:dyDescent="0.3">
      <c r="A68" s="10" t="s">
        <v>17</v>
      </c>
      <c r="C68" s="9">
        <f>SUM(C63:C66)</f>
        <v>2955.48</v>
      </c>
    </row>
    <row r="70" spans="1:3" ht="15" x14ac:dyDescent="0.25">
      <c r="A70" s="17" t="s">
        <v>24</v>
      </c>
      <c r="B70" s="18"/>
      <c r="C70" s="4">
        <f>C79</f>
        <v>10678.83</v>
      </c>
    </row>
    <row r="72" spans="1:3" x14ac:dyDescent="0.3">
      <c r="A72" s="5" t="s">
        <v>1</v>
      </c>
      <c r="B72" s="11"/>
      <c r="C72" s="14">
        <f>7353.09-726-1161.6</f>
        <v>5465.49</v>
      </c>
    </row>
    <row r="73" spans="1:3" x14ac:dyDescent="0.3">
      <c r="A73" s="5" t="s">
        <v>28</v>
      </c>
      <c r="B73" s="11"/>
      <c r="C73" s="14">
        <v>1161.5999999999999</v>
      </c>
    </row>
    <row r="74" spans="1:3" x14ac:dyDescent="0.3">
      <c r="A74" s="5" t="s">
        <v>13</v>
      </c>
      <c r="B74" s="11"/>
      <c r="C74" s="14">
        <v>726</v>
      </c>
    </row>
    <row r="75" spans="1:3" x14ac:dyDescent="0.3">
      <c r="A75" s="1" t="s">
        <v>0</v>
      </c>
      <c r="B75" s="11"/>
      <c r="C75" s="14">
        <v>1452</v>
      </c>
    </row>
    <row r="76" spans="1:3" x14ac:dyDescent="0.3">
      <c r="A76" s="5" t="s">
        <v>2</v>
      </c>
      <c r="B76" s="11"/>
      <c r="C76" s="14">
        <v>907.5</v>
      </c>
    </row>
    <row r="77" spans="1:3" x14ac:dyDescent="0.3">
      <c r="A77" s="5" t="s">
        <v>10</v>
      </c>
      <c r="B77" s="11"/>
      <c r="C77" s="14">
        <v>966.24</v>
      </c>
    </row>
    <row r="78" spans="1:3" x14ac:dyDescent="0.3">
      <c r="A78" s="5"/>
      <c r="B78" s="11"/>
      <c r="C78" s="14"/>
    </row>
    <row r="79" spans="1:3" x14ac:dyDescent="0.3">
      <c r="A79" s="13" t="s">
        <v>17</v>
      </c>
      <c r="C79" s="9">
        <f>SUM(C72:C77)</f>
        <v>10678.83</v>
      </c>
    </row>
    <row r="81" spans="1:3" ht="15" x14ac:dyDescent="0.25">
      <c r="A81" s="17" t="s">
        <v>25</v>
      </c>
      <c r="B81" s="18"/>
      <c r="C81" s="4">
        <f>C86</f>
        <v>1029.92</v>
      </c>
    </row>
    <row r="83" spans="1:3" x14ac:dyDescent="0.3">
      <c r="A83" s="5" t="s">
        <v>1</v>
      </c>
      <c r="C83" s="9">
        <v>1029.92</v>
      </c>
    </row>
    <row r="86" spans="1:3" x14ac:dyDescent="0.3">
      <c r="A86" s="13" t="s">
        <v>17</v>
      </c>
      <c r="C86" s="9">
        <f>SUM(C83:C85)</f>
        <v>1029.92</v>
      </c>
    </row>
    <row r="88" spans="1:3" ht="15" x14ac:dyDescent="0.25">
      <c r="A88" s="17" t="s">
        <v>26</v>
      </c>
      <c r="B88" s="18"/>
      <c r="C88" s="4">
        <f>C96</f>
        <v>5888.53</v>
      </c>
    </row>
    <row r="90" spans="1:3" x14ac:dyDescent="0.3">
      <c r="A90" s="5" t="s">
        <v>1</v>
      </c>
      <c r="C90" s="9">
        <f>174.24+174.24+174.24+188.76+188.76+174.24+188.77+188.76</f>
        <v>1452.01</v>
      </c>
    </row>
    <row r="91" spans="1:3" x14ac:dyDescent="0.3">
      <c r="A91" s="5" t="s">
        <v>6</v>
      </c>
      <c r="C91" s="9">
        <v>566.28</v>
      </c>
    </row>
    <row r="92" spans="1:3" x14ac:dyDescent="0.3">
      <c r="A92" s="1" t="s">
        <v>0</v>
      </c>
      <c r="C92" s="9">
        <v>1452</v>
      </c>
    </row>
    <row r="93" spans="1:3" x14ac:dyDescent="0.3">
      <c r="A93" s="5" t="s">
        <v>13</v>
      </c>
      <c r="C93" s="9">
        <f>726+726</f>
        <v>1452</v>
      </c>
    </row>
    <row r="94" spans="1:3" x14ac:dyDescent="0.3">
      <c r="A94" s="5" t="s">
        <v>10</v>
      </c>
      <c r="C94" s="9">
        <f>483.12+483.12</f>
        <v>966.24</v>
      </c>
    </row>
    <row r="95" spans="1:3" x14ac:dyDescent="0.3">
      <c r="A95" s="5"/>
    </row>
    <row r="96" spans="1:3" x14ac:dyDescent="0.3">
      <c r="A96" s="13" t="s">
        <v>17</v>
      </c>
      <c r="C96" s="9">
        <f>SUM(C90:C95)</f>
        <v>5888.53</v>
      </c>
    </row>
    <row r="98" spans="1:3" ht="15" x14ac:dyDescent="0.25">
      <c r="A98" s="17" t="s">
        <v>57</v>
      </c>
      <c r="B98" s="18"/>
      <c r="C98" s="4">
        <f>C113</f>
        <v>29768.159999999996</v>
      </c>
    </row>
    <row r="100" spans="1:3" x14ac:dyDescent="0.3">
      <c r="A100" s="5" t="s">
        <v>1</v>
      </c>
      <c r="B100" s="6"/>
      <c r="C100" s="7">
        <f>1441.88+1338.9+174.24+1179.57+174.24+174.24+1380.31+174.24+523.4+174.24+1380.31+1380.31+2.99+1028.92+1062.77+386.15+435.6+1064.8+1064.8+174.24+174.24+1179.57+174.24</f>
        <v>16244.199999999995</v>
      </c>
    </row>
    <row r="101" spans="1:3" x14ac:dyDescent="0.3">
      <c r="A101" s="5" t="s">
        <v>28</v>
      </c>
      <c r="B101" s="6"/>
      <c r="C101" s="7">
        <f>331.85+331.86+55.35+55.34+1210+1161.6</f>
        <v>3146</v>
      </c>
    </row>
    <row r="102" spans="1:3" x14ac:dyDescent="0.3">
      <c r="A102" s="5" t="s">
        <v>6</v>
      </c>
      <c r="B102" s="6"/>
      <c r="C102" s="7">
        <f>566.28+566.28+566.28</f>
        <v>1698.84</v>
      </c>
    </row>
    <row r="103" spans="1:3" x14ac:dyDescent="0.3">
      <c r="A103" s="5" t="s">
        <v>13</v>
      </c>
      <c r="B103" s="6"/>
      <c r="C103" s="7">
        <f>726</f>
        <v>726</v>
      </c>
    </row>
    <row r="104" spans="1:3" x14ac:dyDescent="0.3">
      <c r="A104" s="5" t="s">
        <v>27</v>
      </c>
      <c r="B104" s="6"/>
      <c r="C104" s="7">
        <v>381.1</v>
      </c>
    </row>
    <row r="105" spans="1:3" x14ac:dyDescent="0.3">
      <c r="A105" s="1" t="s">
        <v>0</v>
      </c>
      <c r="B105" s="6"/>
      <c r="C105" s="7">
        <v>1452</v>
      </c>
    </row>
    <row r="106" spans="1:3" x14ac:dyDescent="0.3">
      <c r="A106" s="5" t="s">
        <v>7</v>
      </c>
      <c r="B106" s="6"/>
      <c r="C106" s="7">
        <v>121</v>
      </c>
    </row>
    <row r="107" spans="1:3" x14ac:dyDescent="0.3">
      <c r="A107" s="5" t="s">
        <v>11</v>
      </c>
      <c r="C107" s="9">
        <f>126.84+126.84+126.84</f>
        <v>380.52</v>
      </c>
    </row>
    <row r="108" spans="1:3" x14ac:dyDescent="0.3">
      <c r="A108" s="5" t="s">
        <v>12</v>
      </c>
      <c r="C108" s="9">
        <v>877.5</v>
      </c>
    </row>
    <row r="109" spans="1:3" x14ac:dyDescent="0.3">
      <c r="A109" s="5" t="s">
        <v>2</v>
      </c>
      <c r="C109" s="9">
        <f>423.5+423.5+847</f>
        <v>1694</v>
      </c>
    </row>
    <row r="110" spans="1:3" x14ac:dyDescent="0.3">
      <c r="A110" s="5" t="s">
        <v>5</v>
      </c>
      <c r="C110" s="9">
        <v>363</v>
      </c>
    </row>
    <row r="111" spans="1:3" x14ac:dyDescent="0.3">
      <c r="A111" s="5" t="s">
        <v>10</v>
      </c>
      <c r="C111" s="9">
        <f>536.8+1664.08+483.12</f>
        <v>2684</v>
      </c>
    </row>
    <row r="112" spans="1:3" x14ac:dyDescent="0.3">
      <c r="A112" s="5"/>
    </row>
    <row r="113" spans="1:3" x14ac:dyDescent="0.3">
      <c r="A113" s="10" t="s">
        <v>17</v>
      </c>
      <c r="C113" s="9">
        <f>SUM(C100:C111)</f>
        <v>29768.159999999996</v>
      </c>
    </row>
    <row r="115" spans="1:3" ht="15" x14ac:dyDescent="0.25">
      <c r="A115" s="17" t="s">
        <v>56</v>
      </c>
      <c r="B115" s="18"/>
      <c r="C115" s="4">
        <f>C124</f>
        <v>5071.5599999999995</v>
      </c>
    </row>
    <row r="117" spans="1:3" x14ac:dyDescent="0.3">
      <c r="A117" s="5" t="s">
        <v>1</v>
      </c>
      <c r="B117" s="11"/>
      <c r="C117" s="14">
        <f>174.24+174.24+174.24+174.24+842.72+174.24+174.24</f>
        <v>1888.16</v>
      </c>
    </row>
    <row r="118" spans="1:3" x14ac:dyDescent="0.3">
      <c r="A118" s="5" t="s">
        <v>13</v>
      </c>
      <c r="B118" s="11"/>
      <c r="C118" s="14">
        <f>1452</f>
        <v>1452</v>
      </c>
    </row>
    <row r="119" spans="1:3" x14ac:dyDescent="0.3">
      <c r="A119" s="5" t="s">
        <v>11</v>
      </c>
      <c r="B119" s="11"/>
      <c r="C119" s="14">
        <v>263.02999999999997</v>
      </c>
    </row>
    <row r="120" spans="1:3" x14ac:dyDescent="0.3">
      <c r="A120" s="5" t="s">
        <v>12</v>
      </c>
      <c r="B120" s="11"/>
      <c r="C120" s="14">
        <v>643.5</v>
      </c>
    </row>
    <row r="121" spans="1:3" x14ac:dyDescent="0.3">
      <c r="A121" s="5" t="s">
        <v>6</v>
      </c>
      <c r="B121" s="11"/>
      <c r="C121" s="14">
        <v>321.62</v>
      </c>
    </row>
    <row r="122" spans="1:3" x14ac:dyDescent="0.3">
      <c r="A122" s="5" t="s">
        <v>10</v>
      </c>
      <c r="C122" s="9">
        <v>503.25</v>
      </c>
    </row>
    <row r="123" spans="1:3" x14ac:dyDescent="0.3">
      <c r="A123" s="5"/>
    </row>
    <row r="124" spans="1:3" x14ac:dyDescent="0.3">
      <c r="A124" s="13" t="s">
        <v>17</v>
      </c>
      <c r="C124" s="9">
        <f>SUM(C117:C122)</f>
        <v>5071.5599999999995</v>
      </c>
    </row>
    <row r="126" spans="1:3" ht="15" x14ac:dyDescent="0.25">
      <c r="A126" s="17" t="s">
        <v>29</v>
      </c>
      <c r="B126" s="18"/>
      <c r="C126" s="4">
        <f>C133</f>
        <v>2054.84</v>
      </c>
    </row>
    <row r="128" spans="1:3" x14ac:dyDescent="0.3">
      <c r="A128" s="5" t="s">
        <v>13</v>
      </c>
      <c r="B128" s="11"/>
      <c r="C128" s="14">
        <v>726</v>
      </c>
    </row>
    <row r="129" spans="1:3" x14ac:dyDescent="0.3">
      <c r="A129" s="5" t="s">
        <v>11</v>
      </c>
      <c r="B129" s="11"/>
      <c r="C129" s="14">
        <v>177.56</v>
      </c>
    </row>
    <row r="130" spans="1:3" x14ac:dyDescent="0.3">
      <c r="A130" s="5" t="s">
        <v>12</v>
      </c>
      <c r="B130" s="11"/>
      <c r="C130" s="14">
        <v>585</v>
      </c>
    </row>
    <row r="131" spans="1:3" x14ac:dyDescent="0.3">
      <c r="A131" s="5" t="s">
        <v>6</v>
      </c>
      <c r="B131" s="11"/>
      <c r="C131" s="14">
        <v>566.28</v>
      </c>
    </row>
    <row r="132" spans="1:3" x14ac:dyDescent="0.3">
      <c r="A132" s="5"/>
    </row>
    <row r="133" spans="1:3" x14ac:dyDescent="0.3">
      <c r="A133" s="13" t="s">
        <v>17</v>
      </c>
      <c r="C133" s="9">
        <f>SUM(C128:C132)</f>
        <v>2054.84</v>
      </c>
    </row>
    <row r="135" spans="1:3" ht="15" x14ac:dyDescent="0.25">
      <c r="A135" s="17" t="s">
        <v>30</v>
      </c>
      <c r="B135" s="18"/>
      <c r="C135" s="4">
        <f>C141</f>
        <v>1239.04</v>
      </c>
    </row>
    <row r="137" spans="1:3" x14ac:dyDescent="0.3">
      <c r="A137" s="5" t="s">
        <v>1</v>
      </c>
      <c r="C137" s="9">
        <v>174.24</v>
      </c>
    </row>
    <row r="138" spans="1:3" x14ac:dyDescent="0.3">
      <c r="A138" s="5" t="s">
        <v>28</v>
      </c>
      <c r="C138" s="9">
        <v>580.79999999999995</v>
      </c>
    </row>
    <row r="139" spans="1:3" x14ac:dyDescent="0.3">
      <c r="A139" s="5" t="s">
        <v>2</v>
      </c>
      <c r="C139" s="9">
        <v>484</v>
      </c>
    </row>
    <row r="141" spans="1:3" x14ac:dyDescent="0.3">
      <c r="A141" s="13" t="s">
        <v>17</v>
      </c>
      <c r="C141" s="9">
        <f>SUM(C137:C140)</f>
        <v>1239.04</v>
      </c>
    </row>
    <row r="143" spans="1:3" ht="15" x14ac:dyDescent="0.25">
      <c r="A143" s="17" t="s">
        <v>31</v>
      </c>
      <c r="B143" s="18"/>
      <c r="C143" s="4">
        <f>C149</f>
        <v>2619.2199999999998</v>
      </c>
    </row>
    <row r="145" spans="1:3" x14ac:dyDescent="0.3">
      <c r="A145" s="5" t="s">
        <v>1</v>
      </c>
      <c r="C145" s="9">
        <v>684.1</v>
      </c>
    </row>
    <row r="146" spans="1:3" x14ac:dyDescent="0.3">
      <c r="A146" s="1" t="s">
        <v>0</v>
      </c>
      <c r="C146" s="9">
        <v>1452</v>
      </c>
    </row>
    <row r="147" spans="1:3" x14ac:dyDescent="0.3">
      <c r="A147" s="5" t="s">
        <v>10</v>
      </c>
      <c r="C147" s="9">
        <v>483.12</v>
      </c>
    </row>
    <row r="148" spans="1:3" x14ac:dyDescent="0.3">
      <c r="A148" s="5"/>
    </row>
    <row r="149" spans="1:3" x14ac:dyDescent="0.3">
      <c r="A149" s="13" t="s">
        <v>19</v>
      </c>
      <c r="C149" s="9">
        <f>SUM(C145:C147)</f>
        <v>2619.2199999999998</v>
      </c>
    </row>
    <row r="151" spans="1:3" ht="15" x14ac:dyDescent="0.25">
      <c r="A151" s="17" t="s">
        <v>60</v>
      </c>
      <c r="B151" s="18"/>
      <c r="C151" s="4">
        <f>C155</f>
        <v>483.12</v>
      </c>
    </row>
    <row r="153" spans="1:3" x14ac:dyDescent="0.3">
      <c r="A153" s="5" t="s">
        <v>10</v>
      </c>
      <c r="C153" s="9">
        <v>483.12</v>
      </c>
    </row>
    <row r="155" spans="1:3" x14ac:dyDescent="0.3">
      <c r="A155" s="13" t="s">
        <v>17</v>
      </c>
      <c r="C155" s="9">
        <f>SUM(C153:C154)</f>
        <v>483.12</v>
      </c>
    </row>
    <row r="157" spans="1:3" ht="15" x14ac:dyDescent="0.25">
      <c r="A157" s="17" t="s">
        <v>32</v>
      </c>
      <c r="B157" s="18"/>
      <c r="C157" s="4">
        <f>C164</f>
        <v>1140.96</v>
      </c>
    </row>
    <row r="159" spans="1:3" x14ac:dyDescent="0.3">
      <c r="A159" s="5" t="s">
        <v>1</v>
      </c>
      <c r="B159" s="6"/>
      <c r="C159" s="7">
        <f>174.24+174.24</f>
        <v>348.48</v>
      </c>
    </row>
    <row r="160" spans="1:3" x14ac:dyDescent="0.3">
      <c r="A160" s="5" t="s">
        <v>28</v>
      </c>
      <c r="B160" s="6"/>
      <c r="C160" s="7">
        <v>387.2</v>
      </c>
    </row>
    <row r="161" spans="1:3" x14ac:dyDescent="0.3">
      <c r="A161" s="5" t="s">
        <v>11</v>
      </c>
      <c r="B161" s="6"/>
      <c r="C161" s="7">
        <v>42.28</v>
      </c>
    </row>
    <row r="162" spans="1:3" x14ac:dyDescent="0.3">
      <c r="A162" s="5" t="s">
        <v>2</v>
      </c>
      <c r="B162" s="6"/>
      <c r="C162" s="7">
        <v>363</v>
      </c>
    </row>
    <row r="163" spans="1:3" x14ac:dyDescent="0.3">
      <c r="A163" s="5"/>
      <c r="B163" s="6"/>
      <c r="C163" s="7"/>
    </row>
    <row r="164" spans="1:3" x14ac:dyDescent="0.3">
      <c r="A164" s="13" t="s">
        <v>17</v>
      </c>
      <c r="C164" s="9">
        <f>SUM(C159:C162)</f>
        <v>1140.96</v>
      </c>
    </row>
    <row r="166" spans="1:3" ht="15" x14ac:dyDescent="0.25">
      <c r="A166" s="17" t="s">
        <v>33</v>
      </c>
      <c r="B166" s="18"/>
      <c r="C166" s="4">
        <f>C172</f>
        <v>3059.49</v>
      </c>
    </row>
    <row r="168" spans="1:3" x14ac:dyDescent="0.3">
      <c r="A168" s="5" t="s">
        <v>1</v>
      </c>
      <c r="C168" s="9">
        <f>174.24+1029.92</f>
        <v>1204.1600000000001</v>
      </c>
    </row>
    <row r="169" spans="1:3" x14ac:dyDescent="0.3">
      <c r="A169" s="1" t="s">
        <v>0</v>
      </c>
      <c r="C169" s="9">
        <v>1452</v>
      </c>
    </row>
    <row r="170" spans="1:3" x14ac:dyDescent="0.3">
      <c r="A170" s="5" t="s">
        <v>3</v>
      </c>
      <c r="C170" s="9">
        <v>403.33</v>
      </c>
    </row>
    <row r="172" spans="1:3" x14ac:dyDescent="0.3">
      <c r="A172" s="13" t="s">
        <v>17</v>
      </c>
      <c r="C172" s="9">
        <f>SUM(C168:C171)</f>
        <v>3059.49</v>
      </c>
    </row>
    <row r="174" spans="1:3" ht="15" x14ac:dyDescent="0.25">
      <c r="A174" s="17" t="s">
        <v>34</v>
      </c>
      <c r="B174" s="18"/>
      <c r="C174" s="4">
        <f>C179</f>
        <v>900.24</v>
      </c>
    </row>
    <row r="176" spans="1:3" x14ac:dyDescent="0.3">
      <c r="A176" s="5" t="s">
        <v>1</v>
      </c>
      <c r="C176" s="9">
        <v>174.24</v>
      </c>
    </row>
    <row r="177" spans="1:3" x14ac:dyDescent="0.3">
      <c r="A177" s="5" t="s">
        <v>13</v>
      </c>
      <c r="C177" s="9">
        <v>726</v>
      </c>
    </row>
    <row r="179" spans="1:3" x14ac:dyDescent="0.3">
      <c r="A179" s="13" t="s">
        <v>17</v>
      </c>
      <c r="C179" s="9">
        <f>SUM(C176:C178)</f>
        <v>900.24</v>
      </c>
    </row>
    <row r="181" spans="1:3" ht="15" x14ac:dyDescent="0.25">
      <c r="A181" s="17" t="s">
        <v>35</v>
      </c>
      <c r="B181" s="18"/>
      <c r="C181" s="4">
        <f>C187</f>
        <v>1815</v>
      </c>
    </row>
    <row r="183" spans="1:3" x14ac:dyDescent="0.3">
      <c r="A183" s="5" t="s">
        <v>1</v>
      </c>
      <c r="C183" s="9">
        <f>174.24+174.24+174.24</f>
        <v>522.72</v>
      </c>
    </row>
    <row r="184" spans="1:3" x14ac:dyDescent="0.3">
      <c r="A184" s="5" t="s">
        <v>6</v>
      </c>
      <c r="C184" s="9">
        <v>566.28</v>
      </c>
    </row>
    <row r="185" spans="1:3" x14ac:dyDescent="0.3">
      <c r="A185" s="5" t="s">
        <v>13</v>
      </c>
      <c r="C185" s="9">
        <v>726</v>
      </c>
    </row>
    <row r="187" spans="1:3" x14ac:dyDescent="0.3">
      <c r="A187" s="10" t="s">
        <v>17</v>
      </c>
      <c r="C187" s="9">
        <f>SUM(C183:C186)</f>
        <v>1815</v>
      </c>
    </row>
    <row r="189" spans="1:3" ht="15" x14ac:dyDescent="0.25">
      <c r="A189" s="17" t="s">
        <v>36</v>
      </c>
      <c r="B189" s="18"/>
      <c r="C189" s="4">
        <f>C196</f>
        <v>2193.73</v>
      </c>
    </row>
    <row r="191" spans="1:3" x14ac:dyDescent="0.3">
      <c r="A191" s="5" t="s">
        <v>1</v>
      </c>
      <c r="C191" s="9">
        <f>272.25+174.24+174.24</f>
        <v>620.73</v>
      </c>
    </row>
    <row r="192" spans="1:3" x14ac:dyDescent="0.3">
      <c r="A192" s="5" t="s">
        <v>13</v>
      </c>
      <c r="C192" s="9">
        <v>726</v>
      </c>
    </row>
    <row r="193" spans="1:3" x14ac:dyDescent="0.3">
      <c r="A193" s="5" t="s">
        <v>7</v>
      </c>
      <c r="C193" s="9">
        <v>121</v>
      </c>
    </row>
    <row r="194" spans="1:3" x14ac:dyDescent="0.3">
      <c r="A194" s="5" t="s">
        <v>4</v>
      </c>
      <c r="C194" s="9">
        <v>726</v>
      </c>
    </row>
    <row r="196" spans="1:3" x14ac:dyDescent="0.3">
      <c r="A196" s="10" t="s">
        <v>17</v>
      </c>
      <c r="C196" s="9">
        <f>SUM(C191:C195)</f>
        <v>2193.73</v>
      </c>
    </row>
    <row r="198" spans="1:3" ht="15" x14ac:dyDescent="0.25">
      <c r="A198" s="17" t="s">
        <v>37</v>
      </c>
      <c r="B198" s="18"/>
      <c r="C198" s="4">
        <f>C204</f>
        <v>1655.28</v>
      </c>
    </row>
    <row r="200" spans="1:3" x14ac:dyDescent="0.3">
      <c r="A200" s="5" t="s">
        <v>6</v>
      </c>
      <c r="B200" s="11"/>
      <c r="C200" s="9">
        <v>566.28</v>
      </c>
    </row>
    <row r="201" spans="1:3" x14ac:dyDescent="0.3">
      <c r="A201" s="5" t="s">
        <v>13</v>
      </c>
      <c r="B201" s="11"/>
      <c r="C201" s="9">
        <v>726</v>
      </c>
    </row>
    <row r="202" spans="1:3" x14ac:dyDescent="0.3">
      <c r="A202" s="5" t="s">
        <v>5</v>
      </c>
      <c r="B202" s="11"/>
      <c r="C202" s="9">
        <v>363</v>
      </c>
    </row>
    <row r="204" spans="1:3" x14ac:dyDescent="0.3">
      <c r="A204" s="10" t="s">
        <v>17</v>
      </c>
      <c r="C204" s="9">
        <f>SUM(C200:C203)</f>
        <v>1655.28</v>
      </c>
    </row>
    <row r="206" spans="1:3" ht="15" x14ac:dyDescent="0.25">
      <c r="A206" s="17" t="s">
        <v>38</v>
      </c>
      <c r="B206" s="18"/>
      <c r="C206" s="4">
        <v>348.48</v>
      </c>
    </row>
    <row r="208" spans="1:3" x14ac:dyDescent="0.3">
      <c r="A208" s="5" t="s">
        <v>1</v>
      </c>
      <c r="C208" s="9">
        <f>174.24+174.24</f>
        <v>348.48</v>
      </c>
    </row>
    <row r="210" spans="1:3" x14ac:dyDescent="0.3">
      <c r="A210" s="13" t="s">
        <v>17</v>
      </c>
      <c r="C210" s="9">
        <f>SUM(C208:C209)</f>
        <v>348.48</v>
      </c>
    </row>
    <row r="212" spans="1:3" ht="15" x14ac:dyDescent="0.25">
      <c r="A212" s="17" t="s">
        <v>39</v>
      </c>
      <c r="B212" s="18"/>
      <c r="C212" s="4">
        <f>C217</f>
        <v>1742.96</v>
      </c>
    </row>
    <row r="214" spans="1:3" x14ac:dyDescent="0.3">
      <c r="A214" s="5" t="s">
        <v>1</v>
      </c>
      <c r="C214" s="9">
        <f>842.72+174.24</f>
        <v>1016.96</v>
      </c>
    </row>
    <row r="215" spans="1:3" x14ac:dyDescent="0.3">
      <c r="A215" s="5" t="s">
        <v>13</v>
      </c>
      <c r="C215" s="9">
        <v>726</v>
      </c>
    </row>
    <row r="217" spans="1:3" x14ac:dyDescent="0.3">
      <c r="A217" s="13" t="s">
        <v>17</v>
      </c>
      <c r="C217" s="9">
        <f>SUM(C214:C216)</f>
        <v>1742.96</v>
      </c>
    </row>
    <row r="219" spans="1:3" ht="15" x14ac:dyDescent="0.25">
      <c r="A219" s="17" t="s">
        <v>40</v>
      </c>
      <c r="B219" s="18"/>
      <c r="C219" s="4">
        <f>C223</f>
        <v>992.90000000000009</v>
      </c>
    </row>
    <row r="221" spans="1:3" x14ac:dyDescent="0.3">
      <c r="A221" s="5" t="s">
        <v>1</v>
      </c>
      <c r="C221" s="9">
        <f>475.35+343.31+174.24</f>
        <v>992.90000000000009</v>
      </c>
    </row>
    <row r="223" spans="1:3" x14ac:dyDescent="0.3">
      <c r="A223" s="13" t="s">
        <v>17</v>
      </c>
      <c r="C223" s="9">
        <f>SUM(C221:C222)</f>
        <v>992.90000000000009</v>
      </c>
    </row>
    <row r="225" spans="1:3" ht="15" x14ac:dyDescent="0.25">
      <c r="A225" s="17" t="s">
        <v>41</v>
      </c>
      <c r="B225" s="18"/>
      <c r="C225" s="4">
        <f>C231</f>
        <v>1466.52</v>
      </c>
    </row>
    <row r="227" spans="1:3" x14ac:dyDescent="0.3">
      <c r="A227" s="5" t="s">
        <v>1</v>
      </c>
      <c r="C227" s="9">
        <f>174.24</f>
        <v>174.24</v>
      </c>
    </row>
    <row r="228" spans="1:3" x14ac:dyDescent="0.3">
      <c r="A228" s="5" t="s">
        <v>6</v>
      </c>
      <c r="C228" s="9">
        <v>566.28</v>
      </c>
    </row>
    <row r="229" spans="1:3" x14ac:dyDescent="0.3">
      <c r="A229" s="5" t="s">
        <v>13</v>
      </c>
      <c r="C229" s="9">
        <v>726</v>
      </c>
    </row>
    <row r="231" spans="1:3" x14ac:dyDescent="0.3">
      <c r="A231" s="13" t="s">
        <v>17</v>
      </c>
      <c r="C231" s="9">
        <f>SUM(C227:C230)</f>
        <v>1466.52</v>
      </c>
    </row>
    <row r="233" spans="1:3" ht="15" x14ac:dyDescent="0.25">
      <c r="A233" s="17" t="s">
        <v>42</v>
      </c>
      <c r="B233" s="18"/>
      <c r="C233" s="4">
        <f>C237</f>
        <v>1616.1200000000001</v>
      </c>
    </row>
    <row r="235" spans="1:3" x14ac:dyDescent="0.3">
      <c r="A235" s="5" t="s">
        <v>1</v>
      </c>
      <c r="C235" s="9">
        <f>1441.88+174.24</f>
        <v>1616.1200000000001</v>
      </c>
    </row>
    <row r="237" spans="1:3" x14ac:dyDescent="0.3">
      <c r="A237" s="13" t="s">
        <v>17</v>
      </c>
      <c r="C237" s="9">
        <f>SUM(C235:C236)</f>
        <v>1616.1200000000001</v>
      </c>
    </row>
    <row r="239" spans="1:3" ht="15" x14ac:dyDescent="0.25">
      <c r="A239" s="17" t="s">
        <v>43</v>
      </c>
      <c r="B239" s="18"/>
      <c r="C239" s="4">
        <f>C244</f>
        <v>1292.28</v>
      </c>
    </row>
    <row r="241" spans="1:3" x14ac:dyDescent="0.3">
      <c r="A241" s="5" t="s">
        <v>13</v>
      </c>
      <c r="C241" s="9">
        <v>726</v>
      </c>
    </row>
    <row r="242" spans="1:3" x14ac:dyDescent="0.3">
      <c r="A242" s="5" t="s">
        <v>6</v>
      </c>
      <c r="C242" s="9">
        <v>566.28</v>
      </c>
    </row>
    <row r="244" spans="1:3" x14ac:dyDescent="0.3">
      <c r="A244" s="13" t="s">
        <v>17</v>
      </c>
      <c r="C244" s="9">
        <f>SUM(C241:C243)</f>
        <v>1292.28</v>
      </c>
    </row>
    <row r="246" spans="1:3" ht="15" x14ac:dyDescent="0.25">
      <c r="A246" s="17" t="s">
        <v>44</v>
      </c>
      <c r="B246" s="18"/>
      <c r="C246" s="4">
        <f>C251</f>
        <v>900.24</v>
      </c>
    </row>
    <row r="248" spans="1:3" x14ac:dyDescent="0.3">
      <c r="A248" s="5" t="s">
        <v>1</v>
      </c>
      <c r="C248" s="9">
        <v>174.24</v>
      </c>
    </row>
    <row r="249" spans="1:3" x14ac:dyDescent="0.3">
      <c r="A249" s="5" t="s">
        <v>13</v>
      </c>
      <c r="C249" s="9">
        <v>726</v>
      </c>
    </row>
    <row r="251" spans="1:3" x14ac:dyDescent="0.3">
      <c r="A251" s="13" t="s">
        <v>17</v>
      </c>
      <c r="C251" s="9">
        <f>SUM(C248:C250)</f>
        <v>900.24</v>
      </c>
    </row>
    <row r="253" spans="1:3" ht="15" x14ac:dyDescent="0.25">
      <c r="A253" s="17" t="s">
        <v>45</v>
      </c>
      <c r="B253" s="18"/>
      <c r="C253" s="4">
        <f>C258</f>
        <v>847</v>
      </c>
    </row>
    <row r="255" spans="1:3" x14ac:dyDescent="0.3">
      <c r="A255" s="5" t="s">
        <v>7</v>
      </c>
      <c r="C255" s="9">
        <v>121</v>
      </c>
    </row>
    <row r="256" spans="1:3" x14ac:dyDescent="0.3">
      <c r="A256" s="5" t="s">
        <v>13</v>
      </c>
      <c r="C256" s="9">
        <v>726</v>
      </c>
    </row>
    <row r="258" spans="1:3" x14ac:dyDescent="0.3">
      <c r="A258" s="13" t="s">
        <v>17</v>
      </c>
      <c r="C258" s="9">
        <f>SUM(C255:C257)</f>
        <v>847</v>
      </c>
    </row>
    <row r="259" spans="1:3" x14ac:dyDescent="0.3">
      <c r="A259" s="13"/>
    </row>
    <row r="260" spans="1:3" ht="15" x14ac:dyDescent="0.25">
      <c r="A260" s="17" t="s">
        <v>55</v>
      </c>
      <c r="B260" s="18"/>
      <c r="C260" s="4">
        <f>C264</f>
        <v>177.56</v>
      </c>
    </row>
    <row r="261" spans="1:3" x14ac:dyDescent="0.3">
      <c r="A261" s="13"/>
    </row>
    <row r="262" spans="1:3" x14ac:dyDescent="0.3">
      <c r="A262" s="5" t="s">
        <v>11</v>
      </c>
      <c r="C262" s="9">
        <v>177.56</v>
      </c>
    </row>
    <row r="263" spans="1:3" x14ac:dyDescent="0.3">
      <c r="A263" s="12"/>
    </row>
    <row r="264" spans="1:3" x14ac:dyDescent="0.3">
      <c r="A264" s="13" t="s">
        <v>17</v>
      </c>
      <c r="C264" s="9">
        <f>SUM(C262:C263)</f>
        <v>177.56</v>
      </c>
    </row>
    <row r="266" spans="1:3" ht="15" x14ac:dyDescent="0.25">
      <c r="A266" s="17" t="s">
        <v>46</v>
      </c>
      <c r="B266" s="18"/>
      <c r="C266" s="4">
        <f>C270</f>
        <v>121</v>
      </c>
    </row>
    <row r="268" spans="1:3" x14ac:dyDescent="0.3">
      <c r="A268" s="5" t="s">
        <v>7</v>
      </c>
      <c r="C268" s="9">
        <v>121</v>
      </c>
    </row>
    <row r="270" spans="1:3" x14ac:dyDescent="0.3">
      <c r="A270" s="13" t="s">
        <v>17</v>
      </c>
      <c r="C270" s="9">
        <f>SUM(C268:C269)</f>
        <v>121</v>
      </c>
    </row>
    <row r="272" spans="1:3" ht="15" x14ac:dyDescent="0.25">
      <c r="A272" s="17" t="s">
        <v>47</v>
      </c>
      <c r="B272" s="18"/>
      <c r="C272" s="4">
        <f>C276</f>
        <v>457.74</v>
      </c>
    </row>
    <row r="274" spans="1:3" x14ac:dyDescent="0.3">
      <c r="A274" s="5" t="s">
        <v>1</v>
      </c>
      <c r="C274" s="9">
        <v>457.74</v>
      </c>
    </row>
    <row r="276" spans="1:3" x14ac:dyDescent="0.3">
      <c r="A276" s="13" t="s">
        <v>17</v>
      </c>
      <c r="C276" s="9">
        <f>SUM(C274:C275)</f>
        <v>457.74</v>
      </c>
    </row>
    <row r="278" spans="1:3" ht="15" x14ac:dyDescent="0.25">
      <c r="A278" s="17" t="s">
        <v>48</v>
      </c>
      <c r="B278" s="18"/>
      <c r="C278" s="4">
        <f>C282</f>
        <v>1441.88</v>
      </c>
    </row>
    <row r="280" spans="1:3" x14ac:dyDescent="0.3">
      <c r="A280" s="5" t="s">
        <v>1</v>
      </c>
      <c r="C280" s="9">
        <v>1441.88</v>
      </c>
    </row>
    <row r="282" spans="1:3" x14ac:dyDescent="0.3">
      <c r="A282" s="13" t="s">
        <v>17</v>
      </c>
      <c r="C282" s="9">
        <f>SUM(C280:C281)</f>
        <v>1441.88</v>
      </c>
    </row>
    <row r="284" spans="1:3" ht="15" x14ac:dyDescent="0.25">
      <c r="A284" s="17" t="s">
        <v>49</v>
      </c>
      <c r="B284" s="18"/>
      <c r="C284" s="4">
        <f>C288</f>
        <v>1694</v>
      </c>
    </row>
    <row r="286" spans="1:3" x14ac:dyDescent="0.3">
      <c r="A286" s="5" t="s">
        <v>1</v>
      </c>
      <c r="C286" s="9">
        <v>1694</v>
      </c>
    </row>
    <row r="288" spans="1:3" x14ac:dyDescent="0.3">
      <c r="A288" s="13" t="s">
        <v>17</v>
      </c>
      <c r="C288" s="9">
        <f>SUM(C286:C287)</f>
        <v>1694</v>
      </c>
    </row>
    <row r="290" spans="1:3" ht="15" x14ac:dyDescent="0.25">
      <c r="A290" s="17" t="s">
        <v>50</v>
      </c>
      <c r="B290" s="18"/>
      <c r="C290" s="4">
        <f>C294</f>
        <v>174.24</v>
      </c>
    </row>
    <row r="292" spans="1:3" x14ac:dyDescent="0.3">
      <c r="A292" s="5" t="s">
        <v>1</v>
      </c>
      <c r="C292" s="9">
        <v>174.24</v>
      </c>
    </row>
    <row r="294" spans="1:3" x14ac:dyDescent="0.3">
      <c r="A294" s="13" t="s">
        <v>17</v>
      </c>
      <c r="C294" s="9">
        <f>SUM(C292:C293)</f>
        <v>174.24</v>
      </c>
    </row>
    <row r="296" spans="1:3" ht="15" x14ac:dyDescent="0.25">
      <c r="A296" s="17" t="s">
        <v>51</v>
      </c>
      <c r="B296" s="18"/>
      <c r="C296" s="4">
        <f>C300</f>
        <v>174.24</v>
      </c>
    </row>
    <row r="298" spans="1:3" x14ac:dyDescent="0.3">
      <c r="A298" s="5" t="s">
        <v>1</v>
      </c>
      <c r="C298" s="9">
        <v>174.24</v>
      </c>
    </row>
    <row r="300" spans="1:3" x14ac:dyDescent="0.3">
      <c r="A300" s="13" t="s">
        <v>17</v>
      </c>
      <c r="C300" s="9">
        <f>SUM(C298:C299)</f>
        <v>174.24</v>
      </c>
    </row>
    <row r="302" spans="1:3" ht="15" x14ac:dyDescent="0.25">
      <c r="A302" s="17" t="s">
        <v>52</v>
      </c>
      <c r="B302" s="18"/>
      <c r="C302" s="4">
        <f>C306</f>
        <v>842.72</v>
      </c>
    </row>
    <row r="304" spans="1:3" x14ac:dyDescent="0.3">
      <c r="A304" s="5" t="s">
        <v>1</v>
      </c>
      <c r="C304" s="9">
        <v>842.72</v>
      </c>
    </row>
    <row r="306" spans="1:3" x14ac:dyDescent="0.3">
      <c r="A306" s="13" t="s">
        <v>17</v>
      </c>
      <c r="C306" s="9">
        <f>SUM(C304:C305)</f>
        <v>842.72</v>
      </c>
    </row>
    <row r="308" spans="1:3" ht="15" x14ac:dyDescent="0.25">
      <c r="A308" s="17" t="s">
        <v>59</v>
      </c>
      <c r="B308" s="18"/>
      <c r="C308" s="4">
        <f>C313</f>
        <v>1343.76</v>
      </c>
    </row>
    <row r="310" spans="1:3" x14ac:dyDescent="0.3">
      <c r="A310" s="5" t="s">
        <v>1</v>
      </c>
      <c r="C310" s="9">
        <v>377.52</v>
      </c>
    </row>
    <row r="311" spans="1:3" x14ac:dyDescent="0.3">
      <c r="A311" s="5" t="s">
        <v>10</v>
      </c>
      <c r="C311" s="9">
        <v>966.24</v>
      </c>
    </row>
    <row r="312" spans="1:3" x14ac:dyDescent="0.3">
      <c r="A312" s="5"/>
    </row>
    <row r="313" spans="1:3" x14ac:dyDescent="0.3">
      <c r="A313" s="13" t="s">
        <v>17</v>
      </c>
      <c r="C313" s="9">
        <f>SUM(C310:C311)</f>
        <v>1343.76</v>
      </c>
    </row>
    <row r="315" spans="1:3" ht="15" x14ac:dyDescent="0.25">
      <c r="A315" s="17" t="s">
        <v>53</v>
      </c>
      <c r="B315" s="18"/>
      <c r="C315" s="4">
        <f>C319</f>
        <v>90.75</v>
      </c>
    </row>
    <row r="317" spans="1:3" x14ac:dyDescent="0.3">
      <c r="A317" s="5" t="s">
        <v>28</v>
      </c>
      <c r="C317" s="9">
        <v>90.75</v>
      </c>
    </row>
    <row r="319" spans="1:3" x14ac:dyDescent="0.3">
      <c r="A319" s="13" t="s">
        <v>17</v>
      </c>
      <c r="C319" s="9">
        <f>SUM(C317:C318)</f>
        <v>90.75</v>
      </c>
    </row>
    <row r="321" spans="1:3" ht="15" x14ac:dyDescent="0.25">
      <c r="A321" s="17" t="s">
        <v>54</v>
      </c>
      <c r="B321" s="18"/>
      <c r="C321" s="4">
        <f>C325</f>
        <v>403.34</v>
      </c>
    </row>
    <row r="323" spans="1:3" x14ac:dyDescent="0.3">
      <c r="A323" s="5" t="s">
        <v>3</v>
      </c>
      <c r="C323" s="9">
        <v>403.34</v>
      </c>
    </row>
    <row r="324" spans="1:3" x14ac:dyDescent="0.3">
      <c r="A324" s="11"/>
    </row>
    <row r="325" spans="1:3" x14ac:dyDescent="0.3">
      <c r="A325" s="13" t="s">
        <v>17</v>
      </c>
      <c r="C325" s="9">
        <f>SUM(C323:C324)</f>
        <v>403.34</v>
      </c>
    </row>
    <row r="327" spans="1:3" x14ac:dyDescent="0.3">
      <c r="A327" s="17" t="s">
        <v>58</v>
      </c>
      <c r="B327" s="18"/>
      <c r="C327" s="15">
        <f>C332</f>
        <v>1935.12</v>
      </c>
    </row>
    <row r="329" spans="1:3" x14ac:dyDescent="0.3">
      <c r="A329" s="5" t="s">
        <v>10</v>
      </c>
      <c r="B329" s="6"/>
      <c r="C329" s="7">
        <v>483.12</v>
      </c>
    </row>
    <row r="330" spans="1:3" x14ac:dyDescent="0.3">
      <c r="A330" s="1" t="s">
        <v>0</v>
      </c>
      <c r="B330" s="6"/>
      <c r="C330" s="7">
        <v>1452</v>
      </c>
    </row>
    <row r="332" spans="1:3" x14ac:dyDescent="0.3">
      <c r="A332" s="13" t="s">
        <v>17</v>
      </c>
      <c r="C332" s="9">
        <f>SUM(C329:C331)</f>
        <v>1935.12</v>
      </c>
    </row>
    <row r="334" spans="1:3" x14ac:dyDescent="0.3">
      <c r="A334" s="17" t="s">
        <v>62</v>
      </c>
      <c r="B334" s="18"/>
      <c r="C334" s="15">
        <f>C339</f>
        <v>1876.71</v>
      </c>
    </row>
    <row r="336" spans="1:3" x14ac:dyDescent="0.3">
      <c r="A336" s="5" t="s">
        <v>1</v>
      </c>
      <c r="B336" s="6"/>
      <c r="C336" s="7">
        <v>424.71</v>
      </c>
    </row>
    <row r="337" spans="1:3" x14ac:dyDescent="0.3">
      <c r="A337" s="1" t="s">
        <v>0</v>
      </c>
      <c r="B337" s="6"/>
      <c r="C337" s="7">
        <v>1452</v>
      </c>
    </row>
    <row r="338" spans="1:3" x14ac:dyDescent="0.3">
      <c r="A338" s="5"/>
      <c r="B338" s="6"/>
      <c r="C338" s="7"/>
    </row>
    <row r="339" spans="1:3" x14ac:dyDescent="0.3">
      <c r="A339" s="13" t="s">
        <v>17</v>
      </c>
      <c r="C339" s="9">
        <f>SUM(C336:C338)</f>
        <v>1876.71</v>
      </c>
    </row>
    <row r="341" spans="1:3" ht="17.25" thickBot="1" x14ac:dyDescent="0.35"/>
    <row r="342" spans="1:3" ht="17.25" thickBot="1" x14ac:dyDescent="0.35">
      <c r="A342" s="22" t="s">
        <v>61</v>
      </c>
      <c r="B342" s="23"/>
      <c r="C342" s="16">
        <f>C4+C19+C30+C42+C50+C61+C70+C81+C88+C98+C115+C126+C135+C143+C151+C157+C166+C174+C181+C189+C198+C206+C212+C219+C225+C233+C239+C246+C253+C260+C266+C272+C278+C284+C290+C296+C302+C308+C315+C321+C327+C334</f>
        <v>128673.94</v>
      </c>
    </row>
  </sheetData>
  <mergeCells count="44">
    <mergeCell ref="A342:B342"/>
    <mergeCell ref="A321:B321"/>
    <mergeCell ref="A327:B327"/>
    <mergeCell ref="A151:B151"/>
    <mergeCell ref="A290:B290"/>
    <mergeCell ref="A296:B296"/>
    <mergeCell ref="A302:B302"/>
    <mergeCell ref="A308:B308"/>
    <mergeCell ref="A315:B315"/>
    <mergeCell ref="A260:B260"/>
    <mergeCell ref="A266:B266"/>
    <mergeCell ref="A272:B272"/>
    <mergeCell ref="A278:B278"/>
    <mergeCell ref="A284:B284"/>
    <mergeCell ref="A225:B225"/>
    <mergeCell ref="A233:B233"/>
    <mergeCell ref="A246:B246"/>
    <mergeCell ref="A253:B253"/>
    <mergeCell ref="A189:B189"/>
    <mergeCell ref="A198:B198"/>
    <mergeCell ref="A206:B206"/>
    <mergeCell ref="A212:B212"/>
    <mergeCell ref="A219:B219"/>
    <mergeCell ref="A2:C2"/>
    <mergeCell ref="A50:B50"/>
    <mergeCell ref="A61:B61"/>
    <mergeCell ref="A70:B70"/>
    <mergeCell ref="A81:B81"/>
    <mergeCell ref="A334:B334"/>
    <mergeCell ref="A4:B4"/>
    <mergeCell ref="A19:B19"/>
    <mergeCell ref="A30:B30"/>
    <mergeCell ref="A42:B42"/>
    <mergeCell ref="A88:B88"/>
    <mergeCell ref="A157:B157"/>
    <mergeCell ref="A166:B166"/>
    <mergeCell ref="A174:B174"/>
    <mergeCell ref="A181:B181"/>
    <mergeCell ref="A98:B98"/>
    <mergeCell ref="A115:B115"/>
    <mergeCell ref="A126:B126"/>
    <mergeCell ref="A135:B135"/>
    <mergeCell ref="A143:B143"/>
    <mergeCell ref="A239:B2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8"/>
  <sheetViews>
    <sheetView workbookViewId="0">
      <selection activeCell="A7" sqref="A7"/>
    </sheetView>
  </sheetViews>
  <sheetFormatPr baseColWidth="10" defaultRowHeight="15" x14ac:dyDescent="0.25"/>
  <cols>
    <col min="1" max="1" width="63.42578125" customWidth="1"/>
    <col min="2" max="2" width="39.85546875" customWidth="1"/>
  </cols>
  <sheetData>
    <row r="4" spans="1:1" x14ac:dyDescent="0.25">
      <c r="A4" s="1" t="s">
        <v>1</v>
      </c>
    </row>
    <row r="5" spans="1:1" x14ac:dyDescent="0.25">
      <c r="A5" s="1" t="s">
        <v>2</v>
      </c>
    </row>
    <row r="6" spans="1:1" x14ac:dyDescent="0.25">
      <c r="A6" s="1" t="s">
        <v>6</v>
      </c>
    </row>
    <row r="7" spans="1:1" x14ac:dyDescent="0.25">
      <c r="A7" s="1" t="s">
        <v>0</v>
      </c>
    </row>
    <row r="8" spans="1:1" x14ac:dyDescent="0.25">
      <c r="A8" s="1" t="s">
        <v>13</v>
      </c>
    </row>
    <row r="9" spans="1:1" x14ac:dyDescent="0.25">
      <c r="A9" s="1" t="s">
        <v>10</v>
      </c>
    </row>
    <row r="10" spans="1:1" x14ac:dyDescent="0.25">
      <c r="A10" s="1" t="s">
        <v>11</v>
      </c>
    </row>
    <row r="11" spans="1:1" x14ac:dyDescent="0.25">
      <c r="A11" s="1" t="s">
        <v>12</v>
      </c>
    </row>
    <row r="12" spans="1:1" x14ac:dyDescent="0.25">
      <c r="A12" s="1" t="s">
        <v>3</v>
      </c>
    </row>
    <row r="13" spans="1:1" x14ac:dyDescent="0.25">
      <c r="A13" s="1" t="s">
        <v>14</v>
      </c>
    </row>
    <row r="14" spans="1:1" x14ac:dyDescent="0.25">
      <c r="A14" s="1" t="s">
        <v>7</v>
      </c>
    </row>
    <row r="15" spans="1:1" x14ac:dyDescent="0.25">
      <c r="A15" s="1" t="s">
        <v>4</v>
      </c>
    </row>
    <row r="16" spans="1:1" x14ac:dyDescent="0.25">
      <c r="A16" s="1" t="s">
        <v>5</v>
      </c>
    </row>
    <row r="17" spans="1:1" x14ac:dyDescent="0.25">
      <c r="A17" s="1" t="s">
        <v>8</v>
      </c>
    </row>
    <row r="18" spans="1:1" x14ac:dyDescent="0.25">
      <c r="A18" s="1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</vt:lpstr>
      <vt:lpstr>Noms d'empreses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Antoni Fernandez</dc:creator>
  <cp:lastModifiedBy>Joan Antoni Fernandez</cp:lastModifiedBy>
  <cp:lastPrinted>2021-02-01T09:25:18Z</cp:lastPrinted>
  <dcterms:created xsi:type="dcterms:W3CDTF">2021-01-26T08:19:01Z</dcterms:created>
  <dcterms:modified xsi:type="dcterms:W3CDTF">2021-02-01T10:51:40Z</dcterms:modified>
</cp:coreProperties>
</file>